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Ceník 2005" sheetId="1" r:id="rId1"/>
  </sheets>
  <definedNames>
    <definedName name="_xlnm.Print_Area" localSheetId="0">'Ceník 2005'!$A$1:$F$63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<sst xmlns="http://schemas.openxmlformats.org/spreadsheetml/2006/main" count="53" uniqueCount="53">
  <si>
    <t>OSBORN INTERNATIONAL</t>
  </si>
  <si>
    <t>Strana 1</t>
  </si>
  <si>
    <r>
      <rPr>
        <b/>
        <sz val="26"/>
        <color indexed="8"/>
        <rFont val="Arial"/>
        <family val="0"/>
      </rPr>
      <t>OSBORN ECO</t>
    </r>
    <r>
      <rPr>
        <b/>
        <sz val="24"/>
        <color indexed="8"/>
        <rFont val="Arial"/>
        <family val="0"/>
      </rPr>
      <t xml:space="preserve"> - Ceník 2005</t>
    </r>
  </si>
  <si>
    <t>Platí do : 31.12.2005</t>
  </si>
  <si>
    <t>Objednací kód</t>
  </si>
  <si>
    <t>Popis</t>
  </si>
  <si>
    <t>Cena v Kč/ks bez DPH</t>
  </si>
  <si>
    <t>Balení / ks</t>
  </si>
  <si>
    <t>Max otáčky</t>
  </si>
  <si>
    <t>Hrncové kartáče / Kalený ocelový drát copový, 0.50mm</t>
  </si>
  <si>
    <t>Ø 65, 0,50mm, M14 x 2,0</t>
  </si>
  <si>
    <t>Ø 80, 0,50mm, M14 x 2,0</t>
  </si>
  <si>
    <t>Ø 100, 0,50mm, M14 x 2,0</t>
  </si>
  <si>
    <t>Ø 110, 0,50mm, M14 x 2,0</t>
  </si>
  <si>
    <t>Hrncové kartáče / Pomosazený ocelový drát vlnitý, 0,30mm</t>
  </si>
  <si>
    <t>Ø 50, 0,30mm, stopka 6mm</t>
  </si>
  <si>
    <t>Ø 65, 0,30mm, M14 x 2,0</t>
  </si>
  <si>
    <t>Ø 75, 0,30mm, stopka 6mm</t>
  </si>
  <si>
    <t>Ø 75, 0,30mm, M14 x 2,0</t>
  </si>
  <si>
    <t>Ø 80, 0,30mm, M14 x 2,0</t>
  </si>
  <si>
    <t>Ø 100, 0,30mm,  M14 x 2,0</t>
  </si>
  <si>
    <t>Ø 125, 0,30mm, M14 x 2,0</t>
  </si>
  <si>
    <t>Ø 150, 0,30mm, M14 x 2,0</t>
  </si>
  <si>
    <t>Drátěné kotouče / Kalený ocelový drát copový, 0.50mm</t>
  </si>
  <si>
    <t>Ø 75x8x15 mm, stopka 6mm</t>
  </si>
  <si>
    <t>Ø 115x12x23mm, otvor22,2mm</t>
  </si>
  <si>
    <t>Ø 125x13x28mm, otvor 22,2mm</t>
  </si>
  <si>
    <t>Ø 178x13x42 mm, otvor 22,2mm</t>
  </si>
  <si>
    <t>Drátěné kotouče / Pomosazený ocelový drát vlnitý, 0,30mm</t>
  </si>
  <si>
    <t>Ø 50x8x12mm, stopka 6mm</t>
  </si>
  <si>
    <t>Ø 75x10x16mm, stopka 6mm</t>
  </si>
  <si>
    <t>Ø 100x10x24mm, stopka 6mm</t>
  </si>
  <si>
    <t>Ø 125x18x27 mm, otvor 20mm</t>
  </si>
  <si>
    <t>Ø 150x18x28 mm, otvor 32mm</t>
  </si>
  <si>
    <t>Úhlové kartáče / Kalený ocelový drát copový, 0.50mm</t>
  </si>
  <si>
    <r>
      <rPr>
        <sz val="12"/>
        <rFont val="Arial"/>
        <family val="0"/>
      </rPr>
      <t xml:space="preserve">Ø 100x13x22mm, M14 x 2,0     </t>
    </r>
    <r>
      <rPr>
        <b/>
        <sz val="12"/>
        <rFont val="Arial"/>
        <family val="0"/>
      </rPr>
      <t xml:space="preserve">  </t>
    </r>
  </si>
  <si>
    <t>Úhlové kartáče / Pomosazený ocelový drát vlnitý, 0,30mm</t>
  </si>
  <si>
    <r>
      <rPr>
        <sz val="12"/>
        <rFont val="Arial"/>
        <family val="0"/>
      </rPr>
      <t xml:space="preserve">Ø 100x10x20mm, M14 x 2,0 </t>
    </r>
    <r>
      <rPr>
        <b/>
        <sz val="12"/>
        <rFont val="Arial"/>
        <family val="0"/>
      </rPr>
      <t xml:space="preserve"> </t>
    </r>
  </si>
  <si>
    <t>Ø 100x20x20mm, M14 x 2,0</t>
  </si>
  <si>
    <t>Štětkové kartáče / Ocelový drát vlnitý, 0,30mm</t>
  </si>
  <si>
    <t>Ø 12 mm, stopka 6mm</t>
  </si>
  <si>
    <t>Ø 17 mm, stopka 6mm</t>
  </si>
  <si>
    <t>Ø 25 mm, stopka 6mm</t>
  </si>
  <si>
    <t>Ø 30 mm, stopka 6mm</t>
  </si>
  <si>
    <t>Standardní ruční kartáče s rukojetí / Pomosazený ocelový drát, 0,30mm</t>
  </si>
  <si>
    <t>2 řadý</t>
  </si>
  <si>
    <t>3 řadý</t>
  </si>
  <si>
    <t>4 řadý</t>
  </si>
  <si>
    <t>5 řadý</t>
  </si>
  <si>
    <t xml:space="preserve">Univerzální ruční kartáče s rukojetí </t>
  </si>
  <si>
    <t>Ocelový drát vlnitý, 0.30mm</t>
  </si>
  <si>
    <t>Nerezový drát vlnitý, 0.30mm</t>
  </si>
  <si>
    <t>Mosazný drát vlnitý, 0.30mm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</si>
</sst>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s&quot;tan&quot;d&quot;ar&quot;d"/>
    <numFmt numFmtId="165" formatCode="#,##0.000"/>
    <numFmt numFmtId="166" formatCode="#,##0.00&quot; DM&quot;"/>
  </numFmts>
  <fonts count="55">
    <font>
      <sz val="12"/>
      <color indexed="8"/>
      <name val="Arial"/>
      <family val="0"/>
    </font>
    <font>
      <sz val="10"/>
      <name val="Arial"/>
      <family val="2"/>
    </font>
    <font>
      <b/>
      <sz val="12"/>
      <color indexed="8"/>
      <name val="Arial"/>
      <family val="1"/>
    </font>
    <font>
      <b/>
      <sz val="26"/>
      <color indexed="8"/>
      <name val="Arial"/>
      <family val="0"/>
    </font>
    <font>
      <sz val="26"/>
      <color indexed="8"/>
      <name val="Arial"/>
      <family val="0"/>
    </font>
    <font>
      <sz val="26"/>
      <color indexed="12"/>
      <name val="Arial"/>
      <family val="0"/>
    </font>
    <font>
      <sz val="26"/>
      <color indexed="9"/>
      <name val="Arial"/>
      <family val="0"/>
    </font>
    <font>
      <b/>
      <sz val="10"/>
      <name val="Arial CE"/>
      <family val="0"/>
    </font>
    <font>
      <b/>
      <sz val="14"/>
      <color indexed="8"/>
      <name val="Arial"/>
      <family val="0"/>
    </font>
    <font>
      <b/>
      <sz val="24"/>
      <color indexed="8"/>
      <name val="Arial"/>
      <family val="0"/>
    </font>
    <font>
      <b/>
      <sz val="16"/>
      <color indexed="8"/>
      <name val="Arial"/>
      <family val="0"/>
    </font>
    <font>
      <b/>
      <sz val="18"/>
      <color indexed="8"/>
      <name val="Arial"/>
      <family val="0"/>
    </font>
    <font>
      <sz val="14"/>
      <color indexed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i/>
      <u val="single"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9">
    <xf numFmtId="164" fontId="0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164" fontId="7" fillId="0" borderId="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64" fontId="10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4" fontId="10" fillId="33" borderId="0" xfId="0" applyNumberFormat="1" applyFont="1" applyFill="1" applyBorder="1" applyAlignment="1">
      <alignment horizontal="center" wrapText="1"/>
    </xf>
    <xf numFmtId="164" fontId="10" fillId="33" borderId="0" xfId="0" applyNumberFormat="1" applyFont="1" applyFill="1" applyBorder="1" applyAlignment="1">
      <alignment horizontal="left"/>
    </xf>
    <xf numFmtId="2" fontId="8" fillId="33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 applyProtection="1">
      <alignment/>
      <protection/>
    </xf>
    <xf numFmtId="164" fontId="8" fillId="33" borderId="0" xfId="0" applyNumberFormat="1" applyFont="1" applyFill="1" applyBorder="1" applyAlignment="1">
      <alignment horizontal="left"/>
    </xf>
    <xf numFmtId="164" fontId="11" fillId="33" borderId="0" xfId="0" applyNumberFormat="1" applyFont="1" applyFill="1" applyBorder="1" applyAlignment="1">
      <alignment horizontal="center"/>
    </xf>
    <xf numFmtId="164" fontId="0" fillId="33" borderId="0" xfId="0" applyFont="1" applyFill="1" applyBorder="1" applyAlignment="1">
      <alignment/>
    </xf>
    <xf numFmtId="164" fontId="0" fillId="33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12" fillId="33" borderId="0" xfId="0" applyFont="1" applyFill="1" applyBorder="1" applyAlignment="1">
      <alignment/>
    </xf>
    <xf numFmtId="1" fontId="2" fillId="33" borderId="0" xfId="0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0" fillId="33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64" fontId="16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vertical="center" wrapText="1"/>
    </xf>
    <xf numFmtId="164" fontId="5" fillId="0" borderId="0" xfId="0" applyFont="1" applyFill="1" applyBorder="1" applyAlignment="1">
      <alignment horizontal="justify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10" fillId="0" borderId="0" xfId="0" applyNumberFormat="1" applyFont="1" applyFill="1" applyBorder="1" applyAlignment="1" applyProtection="1">
      <alignment horizontal="center"/>
      <protection locked="0"/>
    </xf>
    <xf numFmtId="3" fontId="53" fillId="0" borderId="0" xfId="0" applyNumberFormat="1" applyFont="1" applyFill="1" applyBorder="1" applyAlignment="1">
      <alignment horizontal="center"/>
    </xf>
    <xf numFmtId="164" fontId="54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showOutlineSymbols="0" zoomScalePageLayoutView="0" workbookViewId="0" topLeftCell="A1">
      <selection activeCell="H5" sqref="H5"/>
    </sheetView>
  </sheetViews>
  <sheetFormatPr defaultColWidth="8.88671875" defaultRowHeight="15"/>
  <cols>
    <col min="1" max="1" width="27.10546875" style="1" customWidth="1"/>
    <col min="2" max="2" width="1.99609375" style="2" customWidth="1"/>
    <col min="3" max="3" width="28.4453125" style="2" customWidth="1"/>
    <col min="4" max="4" width="23.77734375" style="2" customWidth="1"/>
    <col min="5" max="5" width="11.6640625" style="3" customWidth="1"/>
    <col min="6" max="6" width="12.77734375" style="4" customWidth="1"/>
    <col min="7" max="7" width="10.6640625" style="4" customWidth="1"/>
    <col min="8" max="8" width="11.6640625" style="2" customWidth="1"/>
    <col min="9" max="9" width="12.6640625" style="2" customWidth="1"/>
    <col min="10" max="10" width="10.6640625" style="2" customWidth="1"/>
    <col min="11" max="11" width="8.6640625" style="5" customWidth="1"/>
    <col min="12" max="13" width="10.6640625" style="2" customWidth="1"/>
    <col min="14" max="14" width="15.6640625" style="2" customWidth="1"/>
    <col min="15" max="15" width="10.6640625" style="2" customWidth="1"/>
    <col min="16" max="16" width="9.6640625" style="5" customWidth="1"/>
    <col min="17" max="16384" width="15.6640625" style="2" customWidth="1"/>
  </cols>
  <sheetData>
    <row r="1" spans="1:7" s="7" customFormat="1" ht="35.25" customHeight="1">
      <c r="A1" s="6"/>
      <c r="C1" s="54" t="s">
        <v>0</v>
      </c>
      <c r="D1" s="54"/>
      <c r="F1" s="8"/>
      <c r="G1" s="9">
        <v>1.05</v>
      </c>
    </row>
    <row r="2" spans="1:9" s="2" customFormat="1" ht="16.5" customHeight="1">
      <c r="A2" s="10"/>
      <c r="C2" s="11"/>
      <c r="D2" s="11"/>
      <c r="F2" s="12" t="s">
        <v>1</v>
      </c>
      <c r="G2" s="4"/>
      <c r="I2" s="13"/>
    </row>
    <row r="3" spans="1:9" s="2" customFormat="1" ht="33.75">
      <c r="A3" s="55" t="s">
        <v>2</v>
      </c>
      <c r="B3" s="55"/>
      <c r="C3" s="55"/>
      <c r="D3" s="55"/>
      <c r="E3" s="55"/>
      <c r="F3" s="14"/>
      <c r="G3" s="14"/>
      <c r="I3" s="13"/>
    </row>
    <row r="4" spans="1:9" s="2" customFormat="1" ht="20.25">
      <c r="A4" s="56" t="s">
        <v>3</v>
      </c>
      <c r="B4" s="56"/>
      <c r="C4" s="56"/>
      <c r="D4" s="56"/>
      <c r="E4" s="56"/>
      <c r="F4" s="4"/>
      <c r="G4" s="4"/>
      <c r="I4" s="13"/>
    </row>
    <row r="5" spans="1:16" s="2" customFormat="1" ht="40.5">
      <c r="A5" s="15" t="s">
        <v>4</v>
      </c>
      <c r="B5" s="16"/>
      <c r="C5" s="15" t="s">
        <v>5</v>
      </c>
      <c r="D5" s="17" t="s">
        <v>6</v>
      </c>
      <c r="E5" s="18" t="s">
        <v>7</v>
      </c>
      <c r="F5" s="19" t="s">
        <v>8</v>
      </c>
      <c r="G5" s="14"/>
      <c r="I5" s="13"/>
      <c r="K5" s="21"/>
      <c r="P5" s="21"/>
    </row>
    <row r="6" spans="1:9" s="2" customFormat="1" ht="24.75" customHeight="1">
      <c r="A6" s="1"/>
      <c r="B6" s="11"/>
      <c r="D6" s="22"/>
      <c r="E6" s="23"/>
      <c r="F6" s="4"/>
      <c r="G6" s="4"/>
      <c r="I6" s="24"/>
    </row>
    <row r="7" spans="1:7" s="2" customFormat="1" ht="23.25">
      <c r="A7" s="25" t="s">
        <v>9</v>
      </c>
      <c r="B7" s="26"/>
      <c r="C7" s="27"/>
      <c r="D7" s="27"/>
      <c r="E7" s="28"/>
      <c r="F7" s="14"/>
      <c r="G7" s="14"/>
    </row>
    <row r="8" spans="1:16" s="2" customFormat="1" ht="15.75">
      <c r="A8" s="29">
        <v>6081510008</v>
      </c>
      <c r="B8" s="30"/>
      <c r="C8" s="2" t="s">
        <v>10</v>
      </c>
      <c r="D8" s="31">
        <f>G1*141</f>
        <v>148.05</v>
      </c>
      <c r="E8" s="32">
        <v>1</v>
      </c>
      <c r="F8" s="57">
        <v>12500</v>
      </c>
      <c r="G8" s="33">
        <f>F8*$H$8</f>
        <v>12875</v>
      </c>
      <c r="H8" s="58">
        <f>1.03</f>
        <v>1.03</v>
      </c>
      <c r="I8" s="22"/>
      <c r="K8" s="5"/>
      <c r="P8" s="5"/>
    </row>
    <row r="9" spans="1:16" s="2" customFormat="1" ht="15.75">
      <c r="A9" s="29">
        <v>6081530008</v>
      </c>
      <c r="B9" s="30"/>
      <c r="C9" s="2" t="s">
        <v>11</v>
      </c>
      <c r="D9" s="31">
        <f>G1*271</f>
        <v>284.55</v>
      </c>
      <c r="E9" s="32">
        <v>1</v>
      </c>
      <c r="F9" s="57">
        <v>8500</v>
      </c>
      <c r="G9" s="33">
        <f aca="true" t="shared" si="0" ref="G9:G55">F9*$H$8</f>
        <v>8755</v>
      </c>
      <c r="I9" s="22"/>
      <c r="K9" s="5"/>
      <c r="P9" s="5"/>
    </row>
    <row r="10" spans="1:16" s="2" customFormat="1" ht="15.75">
      <c r="A10" s="29">
        <v>6081540008</v>
      </c>
      <c r="B10" s="30"/>
      <c r="C10" s="2" t="s">
        <v>12</v>
      </c>
      <c r="D10" s="31">
        <f>G1*301</f>
        <v>316.05</v>
      </c>
      <c r="E10" s="32">
        <v>1</v>
      </c>
      <c r="F10" s="57">
        <v>8500</v>
      </c>
      <c r="G10" s="33">
        <f t="shared" si="0"/>
        <v>8755</v>
      </c>
      <c r="I10" s="22"/>
      <c r="K10" s="5"/>
      <c r="P10" s="5"/>
    </row>
    <row r="11" spans="1:16" s="2" customFormat="1" ht="15.75">
      <c r="A11" s="29">
        <v>6081550008</v>
      </c>
      <c r="B11" s="30"/>
      <c r="C11" s="2" t="s">
        <v>13</v>
      </c>
      <c r="D11" s="31">
        <f>G1*318</f>
        <v>333.90000000000003</v>
      </c>
      <c r="E11" s="32">
        <v>1</v>
      </c>
      <c r="F11" s="57">
        <v>6500</v>
      </c>
      <c r="G11" s="33">
        <f t="shared" si="0"/>
        <v>6695</v>
      </c>
      <c r="I11" s="22"/>
      <c r="K11" s="5"/>
      <c r="P11" s="5"/>
    </row>
    <row r="12" spans="1:16" s="2" customFormat="1" ht="15.75">
      <c r="A12" s="29"/>
      <c r="B12" s="30"/>
      <c r="D12" s="31"/>
      <c r="E12" s="32"/>
      <c r="F12" s="31"/>
      <c r="G12" s="33"/>
      <c r="I12" s="22"/>
      <c r="K12" s="5"/>
      <c r="P12" s="5"/>
    </row>
    <row r="13" spans="1:16" s="2" customFormat="1" ht="23.25">
      <c r="A13" s="25" t="s">
        <v>14</v>
      </c>
      <c r="B13" s="26"/>
      <c r="C13" s="27"/>
      <c r="D13" s="34"/>
      <c r="E13" s="35"/>
      <c r="F13" s="36"/>
      <c r="G13" s="36"/>
      <c r="I13" s="22"/>
      <c r="K13" s="5"/>
      <c r="P13" s="5"/>
    </row>
    <row r="14" spans="1:16" s="2" customFormat="1" ht="15.75">
      <c r="A14" s="29">
        <v>6000410028</v>
      </c>
      <c r="B14" s="30"/>
      <c r="C14" s="2" t="s">
        <v>15</v>
      </c>
      <c r="D14" s="20">
        <f>G1*32</f>
        <v>33.6</v>
      </c>
      <c r="E14" s="37">
        <v>1</v>
      </c>
      <c r="F14" s="57">
        <v>4500</v>
      </c>
      <c r="G14" s="33">
        <f t="shared" si="0"/>
        <v>4635</v>
      </c>
      <c r="I14" s="22"/>
      <c r="K14" s="5"/>
      <c r="P14" s="5"/>
    </row>
    <row r="15" spans="1:16" s="2" customFormat="1" ht="15.75">
      <c r="A15" s="29">
        <v>6130610008</v>
      </c>
      <c r="B15" s="30"/>
      <c r="C15" s="2" t="s">
        <v>16</v>
      </c>
      <c r="D15" s="31">
        <f>G1*95</f>
        <v>99.75</v>
      </c>
      <c r="E15" s="32">
        <v>1</v>
      </c>
      <c r="F15" s="57">
        <v>4500</v>
      </c>
      <c r="G15" s="33">
        <f t="shared" si="0"/>
        <v>4635</v>
      </c>
      <c r="I15" s="22"/>
      <c r="K15" s="5"/>
      <c r="P15" s="5"/>
    </row>
    <row r="16" spans="1:16" s="2" customFormat="1" ht="15.75">
      <c r="A16" s="29">
        <v>6000610028</v>
      </c>
      <c r="B16" s="30"/>
      <c r="C16" s="2" t="s">
        <v>17</v>
      </c>
      <c r="D16" s="31">
        <f>G1*43</f>
        <v>45.15</v>
      </c>
      <c r="E16" s="32">
        <v>1</v>
      </c>
      <c r="F16" s="57">
        <v>12500</v>
      </c>
      <c r="G16" s="33">
        <f t="shared" si="0"/>
        <v>12875</v>
      </c>
      <c r="I16" s="22"/>
      <c r="K16" s="5"/>
      <c r="P16" s="5"/>
    </row>
    <row r="17" spans="1:16" s="2" customFormat="1" ht="15.75">
      <c r="A17" s="29">
        <v>6130620008</v>
      </c>
      <c r="B17" s="30"/>
      <c r="C17" s="2" t="s">
        <v>18</v>
      </c>
      <c r="D17" s="31">
        <f>G1*158</f>
        <v>165.9</v>
      </c>
      <c r="E17" s="32">
        <v>1</v>
      </c>
      <c r="F17" s="57">
        <v>12500</v>
      </c>
      <c r="G17" s="33">
        <f t="shared" si="0"/>
        <v>12875</v>
      </c>
      <c r="I17" s="22"/>
      <c r="J17" s="22"/>
      <c r="K17" s="5"/>
      <c r="P17" s="5"/>
    </row>
    <row r="18" spans="1:16" s="2" customFormat="1" ht="15.75">
      <c r="A18" s="29">
        <v>6130630008</v>
      </c>
      <c r="B18" s="30"/>
      <c r="C18" s="2" t="s">
        <v>19</v>
      </c>
      <c r="D18" s="31">
        <f>G1*166</f>
        <v>174.3</v>
      </c>
      <c r="E18" s="32">
        <v>1</v>
      </c>
      <c r="F18" s="57">
        <v>8500</v>
      </c>
      <c r="G18" s="33">
        <f t="shared" si="0"/>
        <v>8755</v>
      </c>
      <c r="K18" s="5"/>
      <c r="O18" s="22"/>
      <c r="P18" s="5"/>
    </row>
    <row r="19" spans="1:16" s="2" customFormat="1" ht="15.75">
      <c r="A19" s="29">
        <v>6130640008</v>
      </c>
      <c r="B19" s="30"/>
      <c r="C19" s="22" t="s">
        <v>20</v>
      </c>
      <c r="D19" s="31">
        <f>G1*220</f>
        <v>231</v>
      </c>
      <c r="E19" s="32">
        <v>1</v>
      </c>
      <c r="F19" s="57">
        <v>8500</v>
      </c>
      <c r="G19" s="33">
        <f t="shared" si="0"/>
        <v>8755</v>
      </c>
      <c r="K19" s="5"/>
      <c r="P19" s="5"/>
    </row>
    <row r="20" spans="1:16" s="2" customFormat="1" ht="15.75">
      <c r="A20" s="29">
        <v>6130650008</v>
      </c>
      <c r="B20" s="30"/>
      <c r="C20" s="22" t="s">
        <v>21</v>
      </c>
      <c r="D20" s="31">
        <f>G1*322</f>
        <v>338.1</v>
      </c>
      <c r="E20" s="32">
        <v>1</v>
      </c>
      <c r="F20" s="57">
        <v>6500</v>
      </c>
      <c r="G20" s="33">
        <f t="shared" si="0"/>
        <v>6695</v>
      </c>
      <c r="K20" s="5"/>
      <c r="P20" s="5"/>
    </row>
    <row r="21" spans="1:16" s="2" customFormat="1" ht="15.75">
      <c r="A21" s="29">
        <v>6130660008</v>
      </c>
      <c r="B21" s="30"/>
      <c r="C21" s="22" t="s">
        <v>22</v>
      </c>
      <c r="D21" s="31">
        <f>G1*486</f>
        <v>510.3</v>
      </c>
      <c r="E21" s="32">
        <v>1</v>
      </c>
      <c r="F21" s="57">
        <v>4500</v>
      </c>
      <c r="G21" s="33">
        <f t="shared" si="0"/>
        <v>4635</v>
      </c>
      <c r="K21" s="5"/>
      <c r="P21" s="5"/>
    </row>
    <row r="22" spans="1:16" s="2" customFormat="1" ht="15.75">
      <c r="A22" s="29"/>
      <c r="B22" s="30"/>
      <c r="C22" s="22"/>
      <c r="D22" s="31"/>
      <c r="E22" s="32"/>
      <c r="F22" s="31"/>
      <c r="G22" s="33"/>
      <c r="K22" s="5"/>
      <c r="P22" s="5"/>
    </row>
    <row r="23" spans="1:7" s="2" customFormat="1" ht="23.25">
      <c r="A23" s="25" t="s">
        <v>23</v>
      </c>
      <c r="B23" s="26"/>
      <c r="C23" s="27"/>
      <c r="D23" s="27"/>
      <c r="E23" s="38"/>
      <c r="F23" s="14"/>
      <c r="G23" s="14"/>
    </row>
    <row r="24" spans="1:16" s="2" customFormat="1" ht="15.75">
      <c r="A24" s="39">
        <v>6111510202</v>
      </c>
      <c r="B24" s="40"/>
      <c r="C24" s="41" t="s">
        <v>24</v>
      </c>
      <c r="D24" s="31">
        <f>G1*168</f>
        <v>176.4</v>
      </c>
      <c r="E24" s="39">
        <v>1</v>
      </c>
      <c r="F24" s="57">
        <v>20000</v>
      </c>
      <c r="G24" s="33">
        <f t="shared" si="0"/>
        <v>20600</v>
      </c>
      <c r="K24" s="5"/>
      <c r="P24" s="5"/>
    </row>
    <row r="25" spans="1:16" s="2" customFormat="1" ht="15.75">
      <c r="A25" s="39">
        <v>6311510202</v>
      </c>
      <c r="B25" s="40"/>
      <c r="C25" s="42" t="s">
        <v>25</v>
      </c>
      <c r="D25" s="31">
        <f>G1*202</f>
        <v>212.10000000000002</v>
      </c>
      <c r="E25" s="39">
        <v>1</v>
      </c>
      <c r="F25" s="57">
        <v>12500</v>
      </c>
      <c r="G25" s="33">
        <f t="shared" si="0"/>
        <v>12875</v>
      </c>
      <c r="K25" s="5"/>
      <c r="P25" s="5"/>
    </row>
    <row r="26" spans="1:16" s="2" customFormat="1" ht="15.75">
      <c r="A26" s="39">
        <v>6311510222</v>
      </c>
      <c r="B26" s="40"/>
      <c r="C26" s="42" t="s">
        <v>26</v>
      </c>
      <c r="D26" s="31">
        <f>G1*208</f>
        <v>218.4</v>
      </c>
      <c r="E26" s="39">
        <v>1</v>
      </c>
      <c r="F26" s="57">
        <v>12500</v>
      </c>
      <c r="G26" s="33">
        <f t="shared" si="0"/>
        <v>12875</v>
      </c>
      <c r="K26" s="5"/>
      <c r="P26" s="5"/>
    </row>
    <row r="27" spans="1:16" s="2" customFormat="1" ht="15.75">
      <c r="A27" s="39">
        <v>6531510002</v>
      </c>
      <c r="B27" s="40"/>
      <c r="C27" s="42" t="s">
        <v>27</v>
      </c>
      <c r="D27" s="31">
        <f>G1*327</f>
        <v>343.35</v>
      </c>
      <c r="E27" s="39">
        <v>1</v>
      </c>
      <c r="F27" s="57">
        <v>9000</v>
      </c>
      <c r="G27" s="33">
        <f t="shared" si="0"/>
        <v>9270</v>
      </c>
      <c r="K27" s="5"/>
      <c r="P27" s="5"/>
    </row>
    <row r="28" spans="1:16" s="2" customFormat="1" ht="15.75">
      <c r="A28" s="39"/>
      <c r="B28" s="40"/>
      <c r="C28" s="42"/>
      <c r="D28" s="31"/>
      <c r="E28" s="39"/>
      <c r="F28" s="31"/>
      <c r="G28" s="33"/>
      <c r="K28" s="5"/>
      <c r="P28" s="5"/>
    </row>
    <row r="29" spans="1:7" s="2" customFormat="1" ht="23.25">
      <c r="A29" s="25" t="s">
        <v>28</v>
      </c>
      <c r="B29" s="26"/>
      <c r="C29" s="27"/>
      <c r="D29" s="27"/>
      <c r="E29" s="38"/>
      <c r="F29" s="14"/>
      <c r="G29" s="14"/>
    </row>
    <row r="30" spans="1:16" s="2" customFormat="1" ht="15.75">
      <c r="A30" s="29">
        <v>6000510008</v>
      </c>
      <c r="B30" s="30"/>
      <c r="C30" s="22" t="s">
        <v>29</v>
      </c>
      <c r="D30" s="31">
        <f>G1*28</f>
        <v>29.400000000000002</v>
      </c>
      <c r="E30" s="33">
        <v>1</v>
      </c>
      <c r="F30" s="57">
        <v>4500</v>
      </c>
      <c r="G30" s="33">
        <f t="shared" si="0"/>
        <v>4635</v>
      </c>
      <c r="K30" s="5"/>
      <c r="P30" s="5"/>
    </row>
    <row r="31" spans="1:16" s="2" customFormat="1" ht="15.75">
      <c r="A31" s="29">
        <v>6000750008</v>
      </c>
      <c r="B31" s="30"/>
      <c r="C31" s="22" t="s">
        <v>30</v>
      </c>
      <c r="D31" s="31">
        <f>G1*36</f>
        <v>37.800000000000004</v>
      </c>
      <c r="E31" s="33">
        <v>1</v>
      </c>
      <c r="F31" s="57">
        <v>4500</v>
      </c>
      <c r="G31" s="33">
        <f t="shared" si="0"/>
        <v>4635</v>
      </c>
      <c r="K31" s="5"/>
      <c r="P31" s="5"/>
    </row>
    <row r="32" spans="1:16" s="2" customFormat="1" ht="15.75">
      <c r="A32" s="29">
        <v>6000100008</v>
      </c>
      <c r="B32" s="30"/>
      <c r="C32" s="22" t="s">
        <v>31</v>
      </c>
      <c r="D32" s="31">
        <f>G1*43</f>
        <v>45.15</v>
      </c>
      <c r="E32" s="33">
        <v>1</v>
      </c>
      <c r="F32" s="57">
        <v>4500</v>
      </c>
      <c r="G32" s="33">
        <f t="shared" si="0"/>
        <v>4635</v>
      </c>
      <c r="K32" s="5"/>
      <c r="P32" s="5"/>
    </row>
    <row r="33" spans="1:16" s="2" customFormat="1" ht="15.75">
      <c r="A33" s="29">
        <v>5320610008</v>
      </c>
      <c r="B33" s="30"/>
      <c r="C33" s="43" t="s">
        <v>32</v>
      </c>
      <c r="D33" s="31">
        <f>G1*143</f>
        <v>150.15</v>
      </c>
      <c r="E33" s="32">
        <v>1</v>
      </c>
      <c r="F33" s="57">
        <v>6000</v>
      </c>
      <c r="G33" s="33">
        <f t="shared" si="0"/>
        <v>6180</v>
      </c>
      <c r="K33" s="5"/>
      <c r="P33" s="5"/>
    </row>
    <row r="34" spans="1:16" s="2" customFormat="1" ht="15.75">
      <c r="A34" s="29">
        <v>5440620008</v>
      </c>
      <c r="B34" s="30"/>
      <c r="C34" s="43" t="s">
        <v>33</v>
      </c>
      <c r="D34" s="31">
        <f>G1*182</f>
        <v>191.1</v>
      </c>
      <c r="E34" s="32">
        <v>1</v>
      </c>
      <c r="F34" s="57">
        <v>6000</v>
      </c>
      <c r="G34" s="33">
        <f t="shared" si="0"/>
        <v>6180</v>
      </c>
      <c r="K34" s="5"/>
      <c r="P34" s="5"/>
    </row>
    <row r="35" spans="1:16" s="2" customFormat="1" ht="15.75">
      <c r="A35" s="29"/>
      <c r="B35" s="30"/>
      <c r="C35" s="43"/>
      <c r="D35" s="31"/>
      <c r="E35" s="37"/>
      <c r="F35" s="33"/>
      <c r="G35" s="33"/>
      <c r="K35" s="5"/>
      <c r="P35" s="5"/>
    </row>
    <row r="36" spans="1:7" s="2" customFormat="1" ht="23.25">
      <c r="A36" s="25" t="s">
        <v>34</v>
      </c>
      <c r="B36" s="26"/>
      <c r="C36" s="27"/>
      <c r="D36" s="27"/>
      <c r="E36" s="38"/>
      <c r="F36" s="14"/>
      <c r="G36" s="14"/>
    </row>
    <row r="37" spans="1:16" s="2" customFormat="1" ht="15.75">
      <c r="A37" s="39">
        <v>6221510008</v>
      </c>
      <c r="B37" s="40"/>
      <c r="C37" s="44" t="s">
        <v>35</v>
      </c>
      <c r="D37" s="31">
        <f>G1*139</f>
        <v>145.95000000000002</v>
      </c>
      <c r="E37" s="45">
        <v>1</v>
      </c>
      <c r="F37" s="57">
        <v>12500</v>
      </c>
      <c r="G37" s="33">
        <f t="shared" si="0"/>
        <v>12875</v>
      </c>
      <c r="K37" s="5"/>
      <c r="P37" s="5"/>
    </row>
    <row r="38" spans="1:16" s="2" customFormat="1" ht="15.75">
      <c r="A38" s="39"/>
      <c r="B38" s="40"/>
      <c r="C38" s="44"/>
      <c r="D38" s="31"/>
      <c r="E38" s="45"/>
      <c r="F38" s="31"/>
      <c r="G38" s="33"/>
      <c r="K38" s="5"/>
      <c r="P38" s="5"/>
    </row>
    <row r="39" spans="1:7" s="2" customFormat="1" ht="23.25">
      <c r="A39" s="25" t="s">
        <v>36</v>
      </c>
      <c r="B39" s="26"/>
      <c r="C39" s="27"/>
      <c r="D39" s="27"/>
      <c r="E39" s="38"/>
      <c r="F39" s="14"/>
      <c r="G39" s="14"/>
    </row>
    <row r="40" spans="1:16" s="2" customFormat="1" ht="15.75">
      <c r="A40" s="39">
        <v>5121610008</v>
      </c>
      <c r="B40" s="40"/>
      <c r="C40" s="44" t="s">
        <v>37</v>
      </c>
      <c r="D40" s="31">
        <f>G1*133</f>
        <v>139.65</v>
      </c>
      <c r="E40" s="46">
        <v>1</v>
      </c>
      <c r="F40" s="57">
        <v>12500</v>
      </c>
      <c r="G40" s="33">
        <f t="shared" si="0"/>
        <v>12875</v>
      </c>
      <c r="K40" s="5"/>
      <c r="P40" s="5"/>
    </row>
    <row r="41" spans="1:16" s="2" customFormat="1" ht="15.75">
      <c r="A41" s="39">
        <v>5120620008</v>
      </c>
      <c r="B41" s="40"/>
      <c r="C41" s="44" t="s">
        <v>38</v>
      </c>
      <c r="D41" s="31">
        <f>G1*242</f>
        <v>254.10000000000002</v>
      </c>
      <c r="E41" s="46">
        <v>1</v>
      </c>
      <c r="F41" s="57">
        <v>12500</v>
      </c>
      <c r="G41" s="33">
        <f t="shared" si="0"/>
        <v>12875</v>
      </c>
      <c r="K41" s="5"/>
      <c r="P41" s="5"/>
    </row>
    <row r="42" spans="1:16" s="2" customFormat="1" ht="15.75">
      <c r="A42" s="29"/>
      <c r="B42" s="30"/>
      <c r="C42" s="43"/>
      <c r="D42" s="31"/>
      <c r="E42" s="37"/>
      <c r="F42" s="31"/>
      <c r="G42" s="33"/>
      <c r="K42" s="5"/>
      <c r="P42" s="5"/>
    </row>
    <row r="43" spans="1:7" s="2" customFormat="1" ht="23.25">
      <c r="A43" s="25" t="s">
        <v>39</v>
      </c>
      <c r="B43" s="26"/>
      <c r="C43" s="27"/>
      <c r="D43" s="27"/>
      <c r="E43" s="38"/>
      <c r="F43" s="14"/>
      <c r="G43" s="14"/>
    </row>
    <row r="44" spans="1:16" s="2" customFormat="1" ht="15.75">
      <c r="A44" s="29">
        <v>5091610008</v>
      </c>
      <c r="B44" s="30"/>
      <c r="C44" s="2" t="s">
        <v>40</v>
      </c>
      <c r="D44" s="31">
        <f>G1*37</f>
        <v>38.85</v>
      </c>
      <c r="E44" s="33">
        <v>1</v>
      </c>
      <c r="F44" s="57">
        <v>4500</v>
      </c>
      <c r="G44" s="33">
        <f t="shared" si="0"/>
        <v>4635</v>
      </c>
      <c r="K44" s="5"/>
      <c r="P44" s="5"/>
    </row>
    <row r="45" spans="1:16" s="2" customFormat="1" ht="15.75">
      <c r="A45" s="29">
        <v>5091620008</v>
      </c>
      <c r="B45" s="30"/>
      <c r="C45" s="2" t="s">
        <v>41</v>
      </c>
      <c r="D45" s="31">
        <f>G1*40</f>
        <v>42</v>
      </c>
      <c r="E45" s="33">
        <v>1</v>
      </c>
      <c r="F45" s="57">
        <v>4500</v>
      </c>
      <c r="G45" s="33">
        <f t="shared" si="0"/>
        <v>4635</v>
      </c>
      <c r="K45" s="5"/>
      <c r="P45" s="5"/>
    </row>
    <row r="46" spans="1:16" s="2" customFormat="1" ht="15.75">
      <c r="A46" s="29">
        <v>5091630008</v>
      </c>
      <c r="B46" s="30"/>
      <c r="C46" s="2" t="s">
        <v>42</v>
      </c>
      <c r="D46" s="31">
        <f>G1*45</f>
        <v>47.25</v>
      </c>
      <c r="E46" s="33">
        <v>1</v>
      </c>
      <c r="F46" s="57">
        <v>4500</v>
      </c>
      <c r="G46" s="33">
        <f t="shared" si="0"/>
        <v>4635</v>
      </c>
      <c r="K46" s="5"/>
      <c r="P46" s="5"/>
    </row>
    <row r="47" spans="1:16" s="2" customFormat="1" ht="15.75">
      <c r="A47" s="29">
        <v>5091640008</v>
      </c>
      <c r="B47" s="30"/>
      <c r="C47" s="2" t="s">
        <v>43</v>
      </c>
      <c r="D47" s="31">
        <f>G1*61</f>
        <v>64.05</v>
      </c>
      <c r="E47" s="33">
        <v>1</v>
      </c>
      <c r="F47" s="57">
        <v>4500</v>
      </c>
      <c r="G47" s="33">
        <f t="shared" si="0"/>
        <v>4635</v>
      </c>
      <c r="K47" s="5"/>
      <c r="P47" s="5"/>
    </row>
    <row r="48" spans="1:16" s="2" customFormat="1" ht="15.75">
      <c r="A48" s="30"/>
      <c r="B48" s="30"/>
      <c r="D48" s="31"/>
      <c r="E48" s="47"/>
      <c r="F48" s="31"/>
      <c r="G48" s="33"/>
      <c r="K48" s="5"/>
      <c r="P48" s="5"/>
    </row>
    <row r="49" spans="1:7" s="2" customFormat="1" ht="23.25">
      <c r="A49" s="25" t="s">
        <v>44</v>
      </c>
      <c r="B49" s="26"/>
      <c r="C49" s="27"/>
      <c r="D49" s="27"/>
      <c r="E49" s="38"/>
      <c r="F49" s="14"/>
      <c r="G49" s="14"/>
    </row>
    <row r="50" spans="1:16" s="2" customFormat="1" ht="15.75">
      <c r="A50" s="39">
        <v>1520220001</v>
      </c>
      <c r="B50" s="40"/>
      <c r="C50" s="48" t="s">
        <v>45</v>
      </c>
      <c r="D50" s="31">
        <f>G1*26</f>
        <v>27.3</v>
      </c>
      <c r="E50" s="46">
        <v>1</v>
      </c>
      <c r="F50" s="31"/>
      <c r="G50" s="33"/>
      <c r="K50" s="5"/>
      <c r="P50" s="5"/>
    </row>
    <row r="51" spans="1:16" s="2" customFormat="1" ht="15.75">
      <c r="A51" s="39">
        <v>1520230001</v>
      </c>
      <c r="B51" s="40"/>
      <c r="C51" s="48" t="s">
        <v>46</v>
      </c>
      <c r="D51" s="31">
        <f>G1*27</f>
        <v>28.35</v>
      </c>
      <c r="E51" s="46">
        <v>1</v>
      </c>
      <c r="F51" s="31"/>
      <c r="G51" s="33"/>
      <c r="K51" s="5"/>
      <c r="P51" s="5"/>
    </row>
    <row r="52" spans="1:16" s="2" customFormat="1" ht="15.75">
      <c r="A52" s="39">
        <v>1520240001</v>
      </c>
      <c r="B52" s="40"/>
      <c r="C52" s="48" t="s">
        <v>47</v>
      </c>
      <c r="D52" s="31">
        <f>G1*29</f>
        <v>30.450000000000003</v>
      </c>
      <c r="E52" s="46">
        <v>1</v>
      </c>
      <c r="F52" s="31"/>
      <c r="G52" s="33"/>
      <c r="K52" s="5"/>
      <c r="P52" s="5"/>
    </row>
    <row r="53" spans="1:16" s="2" customFormat="1" ht="15.75">
      <c r="A53" s="39">
        <v>1520250001</v>
      </c>
      <c r="B53" s="40"/>
      <c r="C53" s="48" t="s">
        <v>48</v>
      </c>
      <c r="D53" s="31">
        <f>G1*31</f>
        <v>32.550000000000004</v>
      </c>
      <c r="E53" s="46">
        <v>1</v>
      </c>
      <c r="F53" s="31"/>
      <c r="G53" s="33"/>
      <c r="K53" s="5"/>
      <c r="P53" s="5"/>
    </row>
    <row r="54" spans="1:16" s="2" customFormat="1" ht="15.75">
      <c r="A54" s="49"/>
      <c r="B54" s="50"/>
      <c r="C54" s="48"/>
      <c r="D54" s="51"/>
      <c r="E54" s="52"/>
      <c r="F54" s="31"/>
      <c r="G54" s="33"/>
      <c r="K54" s="5"/>
      <c r="P54" s="5"/>
    </row>
    <row r="55" spans="1:7" s="2" customFormat="1" ht="23.25">
      <c r="A55" s="25" t="s">
        <v>49</v>
      </c>
      <c r="B55" s="26"/>
      <c r="C55" s="27"/>
      <c r="D55" s="27"/>
      <c r="E55" s="38"/>
      <c r="F55" s="14"/>
      <c r="G55" s="14"/>
    </row>
    <row r="56" spans="1:16" s="2" customFormat="1" ht="15.75">
      <c r="A56" s="39">
        <v>4622910008</v>
      </c>
      <c r="B56" s="40"/>
      <c r="C56" s="41" t="s">
        <v>50</v>
      </c>
      <c r="D56" s="20">
        <f>G1*39</f>
        <v>40.95</v>
      </c>
      <c r="E56" s="46">
        <v>1</v>
      </c>
      <c r="F56" s="31"/>
      <c r="G56" s="4"/>
      <c r="K56" s="5"/>
      <c r="P56" s="5"/>
    </row>
    <row r="57" spans="1:16" s="2" customFormat="1" ht="15.75">
      <c r="A57" s="39">
        <v>4623910008</v>
      </c>
      <c r="B57" s="40"/>
      <c r="C57" s="53" t="s">
        <v>51</v>
      </c>
      <c r="D57" s="20">
        <f>G1*85</f>
        <v>89.25</v>
      </c>
      <c r="E57" s="46">
        <v>1</v>
      </c>
      <c r="F57" s="31"/>
      <c r="G57" s="4"/>
      <c r="K57" s="5"/>
      <c r="P57" s="5"/>
    </row>
    <row r="58" spans="1:16" s="2" customFormat="1" ht="15.75">
      <c r="A58" s="39">
        <v>4625910008</v>
      </c>
      <c r="B58" s="40"/>
      <c r="C58" s="48" t="s">
        <v>52</v>
      </c>
      <c r="D58" s="20">
        <f>G1*85</f>
        <v>89.25</v>
      </c>
      <c r="E58" s="46">
        <v>1</v>
      </c>
      <c r="F58" s="31"/>
      <c r="G58" s="4"/>
      <c r="K58" s="5"/>
      <c r="P58" s="5"/>
    </row>
  </sheetData>
  <sheetProtection/>
  <mergeCells count="3">
    <mergeCell ref="C1:D1"/>
    <mergeCell ref="A3:E3"/>
    <mergeCell ref="A4:E4"/>
  </mergeCells>
  <printOptions/>
  <pageMargins left="1.1020833333333333" right="0.5" top="1.0118055555555556" bottom="0.7833333333333333" header="0" footer="0"/>
  <pageSetup fitToHeight="0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 Truchim</dc:creator>
  <cp:keywords/>
  <dc:description/>
  <cp:lastModifiedBy>Karel Cerman</cp:lastModifiedBy>
  <cp:lastPrinted>2004-01-05T09:17:36Z</cp:lastPrinted>
  <dcterms:created xsi:type="dcterms:W3CDTF">2000-12-20T16:06:58Z</dcterms:created>
  <dcterms:modified xsi:type="dcterms:W3CDTF">2010-01-22T17:57:14Z</dcterms:modified>
  <cp:category/>
  <cp:version/>
  <cp:contentType/>
  <cp:contentStatus/>
  <cp:revision>1</cp:revision>
</cp:coreProperties>
</file>